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155" windowHeight="12300" activeTab="0"/>
  </bookViews>
  <sheets>
    <sheet name="Learning Objectives" sheetId="1" r:id="rId1"/>
    <sheet name="Warm Up" sheetId="2" r:id="rId2"/>
    <sheet name="Main Activity 1" sheetId="3" r:id="rId3"/>
    <sheet name="Main Activity 2" sheetId="4" r:id="rId4"/>
    <sheet name="Plenary" sheetId="5" r:id="rId5"/>
  </sheets>
  <definedNames>
    <definedName name="bran">'Plenary'!$C$2:$N$2</definedName>
    <definedName name="gran">'Plenary'!$C$4:$N$4</definedName>
  </definedNames>
  <calcPr fullCalcOnLoad="1"/>
</workbook>
</file>

<file path=xl/sharedStrings.xml><?xml version="1.0" encoding="utf-8"?>
<sst xmlns="http://schemas.openxmlformats.org/spreadsheetml/2006/main" count="48" uniqueCount="37">
  <si>
    <t>Warm up</t>
  </si>
  <si>
    <t>I can work out the mean average of a set of data</t>
  </si>
  <si>
    <t>Main Activity</t>
  </si>
  <si>
    <t>I can work out the standard deviation for a sample of data.</t>
  </si>
  <si>
    <t>Plenary</t>
  </si>
  <si>
    <t>I can compare two sets of data.</t>
  </si>
  <si>
    <t>Work out the mean average of these numbers</t>
  </si>
  <si>
    <t>Work out the mean for the following data.</t>
  </si>
  <si>
    <t>Mean =</t>
  </si>
  <si>
    <r>
      <t>x</t>
    </r>
    <r>
      <rPr>
        <i/>
        <vertAlign val="subscript"/>
        <sz val="24"/>
        <color indexed="8"/>
        <rFont val="Times New Roman"/>
        <family val="1"/>
      </rPr>
      <t>i</t>
    </r>
  </si>
  <si>
    <t xml:space="preserve"> </t>
  </si>
  <si>
    <t>Put the numbers in the order that they come in the list above.</t>
  </si>
  <si>
    <t>Work out the standard deviation for this sample.</t>
  </si>
  <si>
    <t xml:space="preserve">Work out the sum of </t>
  </si>
  <si>
    <t>where k is the number of pieces of data.</t>
  </si>
  <si>
    <t>Work out the value of n-1</t>
  </si>
  <si>
    <t>Work out the quotient of the above</t>
  </si>
  <si>
    <t>Work out the square root</t>
  </si>
  <si>
    <t>Name:</t>
  </si>
  <si>
    <t>Boys</t>
  </si>
  <si>
    <t>Girls</t>
  </si>
  <si>
    <t>Mean</t>
  </si>
  <si>
    <t>Mode</t>
  </si>
  <si>
    <t>Median</t>
  </si>
  <si>
    <t>Maximum</t>
  </si>
  <si>
    <t>Minimum</t>
  </si>
  <si>
    <t>Lower Quartile</t>
  </si>
  <si>
    <t>Upper Quartile</t>
  </si>
  <si>
    <t>Total</t>
  </si>
  <si>
    <t>Female</t>
  </si>
  <si>
    <t>Male</t>
  </si>
  <si>
    <t>Interquartile Range</t>
  </si>
  <si>
    <t>Range</t>
  </si>
  <si>
    <t>Standard Deviation</t>
  </si>
  <si>
    <t>(to 3 decimal places)</t>
  </si>
  <si>
    <t>The details above show the heights of a sample of boys and girls in a school of children.</t>
  </si>
  <si>
    <t>If you get the answer correct, the answer box turns green.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</si>
</sst>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vertAlign val="subscript"/>
      <sz val="2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i/>
      <sz val="11"/>
      <color indexed="8"/>
      <name val="Calibri"/>
      <family val="2"/>
    </font>
    <font>
      <i/>
      <sz val="24"/>
      <color indexed="8"/>
      <name val="Times New Roman"/>
      <family val="1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Times New Roman"/>
      <family val="1"/>
    </font>
    <font>
      <i/>
      <sz val="11"/>
      <color theme="1"/>
      <name val="Calibri"/>
      <family val="2"/>
    </font>
    <font>
      <i/>
      <sz val="24"/>
      <color theme="1"/>
      <name val="Times New Roman"/>
      <family val="1"/>
    </font>
    <font>
      <sz val="18"/>
      <color theme="1"/>
      <name val="Calibri"/>
      <family val="2"/>
    </font>
    <font>
      <i/>
      <sz val="18"/>
      <color theme="1"/>
      <name val="Calibri"/>
      <family val="2"/>
    </font>
    <font>
      <sz val="18"/>
      <color rgb="FFFF0000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7" borderId="0" xfId="20" applyFont="1" applyAlignment="1">
      <alignment horizontal="center" vertical="center"/>
    </xf>
    <xf numFmtId="0" fontId="0" fillId="5" borderId="0" xfId="0" applyFill="1" applyAlignment="1" applyProtection="1">
      <alignment/>
      <protection locked="0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51" fillId="5" borderId="13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51" fillId="5" borderId="14" xfId="0" applyFont="1" applyFill="1" applyBorder="1" applyAlignment="1" applyProtection="1">
      <alignment vertical="top"/>
      <protection locked="0"/>
    </xf>
    <xf numFmtId="0" fontId="51" fillId="5" borderId="15" xfId="0" applyFont="1" applyFill="1" applyBorder="1" applyAlignment="1" applyProtection="1">
      <alignment/>
      <protection locked="0"/>
    </xf>
    <xf numFmtId="2" fontId="51" fillId="0" borderId="0" xfId="0" applyNumberFormat="1" applyFont="1" applyAlignment="1">
      <alignment/>
    </xf>
    <xf numFmtId="0" fontId="51" fillId="5" borderId="0" xfId="0" applyFont="1" applyFill="1" applyBorder="1" applyAlignment="1" applyProtection="1">
      <alignment horizontal="center"/>
      <protection locked="0"/>
    </xf>
    <xf numFmtId="0" fontId="51" fillId="5" borderId="15" xfId="0" applyFont="1" applyFill="1" applyBorder="1" applyAlignment="1" applyProtection="1">
      <alignment vertical="top"/>
      <protection locked="0"/>
    </xf>
    <xf numFmtId="2" fontId="0" fillId="0" borderId="0" xfId="0" applyNumberFormat="1" applyAlignment="1">
      <alignment/>
    </xf>
    <xf numFmtId="0" fontId="50" fillId="5" borderId="0" xfId="0" applyFont="1" applyFill="1" applyAlignment="1" applyProtection="1">
      <alignment/>
      <protection locked="0"/>
    </xf>
    <xf numFmtId="0" fontId="50" fillId="33" borderId="0" xfId="0" applyFont="1" applyFill="1" applyAlignment="1">
      <alignment horizontal="center" vertical="center"/>
    </xf>
    <xf numFmtId="0" fontId="51" fillId="5" borderId="0" xfId="0" applyFont="1" applyFill="1" applyAlignment="1" applyProtection="1">
      <alignment horizontal="center" vertical="center"/>
      <protection locked="0"/>
    </xf>
    <xf numFmtId="0" fontId="51" fillId="5" borderId="16" xfId="0" applyFont="1" applyFill="1" applyBorder="1" applyAlignment="1" applyProtection="1">
      <alignment horizontal="center" vertical="center"/>
      <protection locked="0"/>
    </xf>
    <xf numFmtId="0" fontId="49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0" fontId="50" fillId="5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wrapText="1"/>
    </xf>
    <xf numFmtId="0" fontId="57" fillId="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180975</xdr:rowOff>
    </xdr:from>
    <xdr:to>
      <xdr:col>12</xdr:col>
      <xdr:colOff>209550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34075" y="1362075"/>
          <a:ext cx="2695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</xdr:row>
      <xdr:rowOff>66675</xdr:rowOff>
    </xdr:from>
    <xdr:to>
      <xdr:col>3</xdr:col>
      <xdr:colOff>904875</xdr:colOff>
      <xdr:row>14</xdr:row>
      <xdr:rowOff>390525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24075" y="2962275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14</xdr:row>
      <xdr:rowOff>76200</xdr:rowOff>
    </xdr:from>
    <xdr:to>
      <xdr:col>4</xdr:col>
      <xdr:colOff>1085850</xdr:colOff>
      <xdr:row>14</xdr:row>
      <xdr:rowOff>419100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1325" y="2971800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28</xdr:row>
      <xdr:rowOff>9525</xdr:rowOff>
    </xdr:from>
    <xdr:to>
      <xdr:col>3</xdr:col>
      <xdr:colOff>962025</xdr:colOff>
      <xdr:row>29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43100" y="70961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180975</xdr:rowOff>
    </xdr:from>
    <xdr:to>
      <xdr:col>12</xdr:col>
      <xdr:colOff>209550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34075" y="1362075"/>
          <a:ext cx="2695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</xdr:row>
      <xdr:rowOff>66675</xdr:rowOff>
    </xdr:from>
    <xdr:to>
      <xdr:col>3</xdr:col>
      <xdr:colOff>904875</xdr:colOff>
      <xdr:row>14</xdr:row>
      <xdr:rowOff>390525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24075" y="2962275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14</xdr:row>
      <xdr:rowOff>76200</xdr:rowOff>
    </xdr:from>
    <xdr:to>
      <xdr:col>4</xdr:col>
      <xdr:colOff>1085850</xdr:colOff>
      <xdr:row>14</xdr:row>
      <xdr:rowOff>419100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1325" y="2971800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28</xdr:row>
      <xdr:rowOff>9525</xdr:rowOff>
    </xdr:from>
    <xdr:to>
      <xdr:col>3</xdr:col>
      <xdr:colOff>962025</xdr:colOff>
      <xdr:row>29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43100" y="70961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7"/>
  <sheetViews>
    <sheetView showGridLines="0" showRowColHeaders="0" tabSelected="1" zoomScalePageLayoutView="0" workbookViewId="0" topLeftCell="A1">
      <selection activeCell="C17" sqref="C17:H17"/>
    </sheetView>
  </sheetViews>
  <sheetFormatPr defaultColWidth="9.140625" defaultRowHeight="15"/>
  <sheetData>
    <row r="3" ht="15">
      <c r="B3" t="s">
        <v>0</v>
      </c>
    </row>
    <row r="5" ht="15">
      <c r="C5" t="s">
        <v>1</v>
      </c>
    </row>
    <row r="7" ht="15">
      <c r="B7" t="s">
        <v>2</v>
      </c>
    </row>
    <row r="9" ht="15">
      <c r="C9" t="s">
        <v>3</v>
      </c>
    </row>
    <row r="11" ht="15">
      <c r="B11" t="s">
        <v>4</v>
      </c>
    </row>
    <row r="13" ht="15">
      <c r="C13" t="s">
        <v>5</v>
      </c>
    </row>
    <row r="17" spans="2:8" ht="15">
      <c r="B17" t="s">
        <v>18</v>
      </c>
      <c r="C17" s="29"/>
      <c r="D17" s="29"/>
      <c r="E17" s="29"/>
      <c r="F17" s="29"/>
      <c r="G17" s="29"/>
      <c r="H17" s="29"/>
    </row>
  </sheetData>
  <sheetProtection password="AC5B" sheet="1" objects="1" scenarios="1" selectLockedCells="1"/>
  <mergeCells count="1">
    <mergeCell ref="C17:H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2"/>
  <sheetViews>
    <sheetView showGridLines="0" showRowColHeaders="0" zoomScalePageLayoutView="0" workbookViewId="0" topLeftCell="A1">
      <selection activeCell="O4" sqref="O4"/>
    </sheetView>
  </sheetViews>
  <sheetFormatPr defaultColWidth="9.140625" defaultRowHeight="15"/>
  <cols>
    <col min="17" max="17" width="15.57421875" style="0" customWidth="1"/>
    <col min="18" max="18" width="9.140625" style="0" hidden="1" customWidth="1"/>
  </cols>
  <sheetData>
    <row r="2" spans="2:8" ht="15">
      <c r="B2" t="s">
        <v>6</v>
      </c>
      <c r="H2">
        <f>IF('Learning Objectives'!C17="","",'Learning Objectives'!C17)</f>
      </c>
    </row>
    <row r="4" spans="2:18" ht="26.25">
      <c r="B4" s="1">
        <v>12</v>
      </c>
      <c r="C4" s="1">
        <v>13</v>
      </c>
      <c r="D4" s="1">
        <v>15</v>
      </c>
      <c r="E4" s="1">
        <v>16</v>
      </c>
      <c r="F4" s="1">
        <v>42</v>
      </c>
      <c r="G4" s="1">
        <v>12</v>
      </c>
      <c r="H4" s="1">
        <v>13</v>
      </c>
      <c r="I4" s="1">
        <v>15</v>
      </c>
      <c r="J4" s="1">
        <v>15</v>
      </c>
      <c r="K4" s="1"/>
      <c r="L4" s="1"/>
      <c r="O4" s="2"/>
      <c r="Q4" s="5">
        <f>IF(O4="","",IF(O4=R4,"Correct","Try again"))</f>
      </c>
      <c r="R4">
        <f>AVERAGE(B4:J4)</f>
        <v>17</v>
      </c>
    </row>
    <row r="6" spans="2:18" ht="26.25">
      <c r="B6" s="1">
        <v>13</v>
      </c>
      <c r="C6" s="1">
        <v>12</v>
      </c>
      <c r="D6" s="1">
        <v>4</v>
      </c>
      <c r="E6" s="1">
        <v>32</v>
      </c>
      <c r="F6" s="1">
        <v>23</v>
      </c>
      <c r="G6" s="1">
        <v>12</v>
      </c>
      <c r="H6" s="1"/>
      <c r="I6" s="1"/>
      <c r="J6" s="1"/>
      <c r="K6" s="1"/>
      <c r="L6" s="1"/>
      <c r="O6" s="2"/>
      <c r="Q6" s="5">
        <f>IF(O6="","",IF(O6=R6,"Correct","Try again"))</f>
      </c>
      <c r="R6">
        <f>AVERAGE(B6:G6)</f>
        <v>16</v>
      </c>
    </row>
    <row r="8" spans="2:18" ht="26.25">
      <c r="B8" s="1">
        <v>14</v>
      </c>
      <c r="C8" s="1">
        <v>1</v>
      </c>
      <c r="D8" s="1">
        <v>13</v>
      </c>
      <c r="E8" s="1">
        <v>14</v>
      </c>
      <c r="F8" s="1">
        <v>13</v>
      </c>
      <c r="G8" s="1">
        <v>1</v>
      </c>
      <c r="H8" s="1">
        <v>7</v>
      </c>
      <c r="I8" s="1"/>
      <c r="J8" s="1"/>
      <c r="K8" s="1"/>
      <c r="L8" s="1"/>
      <c r="O8" s="2"/>
      <c r="Q8" s="5">
        <f>IF(O8="","",IF(O8=R8,"Correct","Try again"))</f>
      </c>
      <c r="R8">
        <f>AVERAGE(B8:H8)</f>
        <v>9</v>
      </c>
    </row>
    <row r="10" spans="2:18" ht="26.25">
      <c r="B10" s="1">
        <v>34</v>
      </c>
      <c r="C10" s="1">
        <v>56</v>
      </c>
      <c r="D10" s="1">
        <v>67</v>
      </c>
      <c r="E10" s="1">
        <v>54</v>
      </c>
      <c r="F10" s="1">
        <v>56</v>
      </c>
      <c r="G10" s="1">
        <v>54</v>
      </c>
      <c r="H10" s="1">
        <v>54</v>
      </c>
      <c r="I10" s="1">
        <v>67</v>
      </c>
      <c r="J10" s="1">
        <v>10</v>
      </c>
      <c r="K10" s="1">
        <v>84</v>
      </c>
      <c r="L10" s="1">
        <v>3</v>
      </c>
      <c r="O10" s="2"/>
      <c r="Q10" s="5">
        <f>IF(O10="","",IF(O10=R10,"Correct","Try again"))</f>
      </c>
      <c r="R10">
        <f>AVERAGE(B10:L10)</f>
        <v>49</v>
      </c>
    </row>
    <row r="12" spans="2:18" ht="26.25">
      <c r="B12" s="1">
        <v>5</v>
      </c>
      <c r="C12" s="1">
        <v>4</v>
      </c>
      <c r="D12" s="1">
        <v>2</v>
      </c>
      <c r="E12" s="1">
        <v>3</v>
      </c>
      <c r="F12" s="1">
        <v>2</v>
      </c>
      <c r="G12" s="1">
        <v>3</v>
      </c>
      <c r="H12" s="1">
        <v>5</v>
      </c>
      <c r="I12" s="1">
        <v>8</v>
      </c>
      <c r="J12" s="1"/>
      <c r="K12" s="1"/>
      <c r="L12" s="1"/>
      <c r="O12" s="2"/>
      <c r="Q12" s="5">
        <f>IF(O12="","",IF(O12=R12,"Correct","Try again"))</f>
      </c>
      <c r="R12">
        <f>AVERAGE(B12:I12)</f>
        <v>4</v>
      </c>
    </row>
    <row r="14" spans="2:18" ht="26.25">
      <c r="B14" s="1">
        <v>4</v>
      </c>
      <c r="C14" s="1">
        <v>6</v>
      </c>
      <c r="D14" s="1">
        <v>7</v>
      </c>
      <c r="E14" s="1">
        <v>8</v>
      </c>
      <c r="F14" s="1">
        <v>10</v>
      </c>
      <c r="G14" s="1">
        <v>8</v>
      </c>
      <c r="H14" s="1">
        <v>7</v>
      </c>
      <c r="I14" s="1">
        <v>8</v>
      </c>
      <c r="J14" s="1">
        <v>5</v>
      </c>
      <c r="K14" s="1"/>
      <c r="L14" s="1"/>
      <c r="O14" s="2"/>
      <c r="Q14" s="5">
        <f>IF(O14="","",IF(O14=R14,"Correct","Try again"))</f>
      </c>
      <c r="R14">
        <f>AVERAGE(B14:J14)</f>
        <v>7</v>
      </c>
    </row>
    <row r="16" spans="2:18" ht="26.25">
      <c r="B16" s="1">
        <v>3</v>
      </c>
      <c r="C16" s="1">
        <v>4</v>
      </c>
      <c r="D16" s="1">
        <v>3</v>
      </c>
      <c r="E16" s="1">
        <v>2</v>
      </c>
      <c r="F16" s="1">
        <v>3</v>
      </c>
      <c r="G16" s="1">
        <v>1</v>
      </c>
      <c r="H16" s="1">
        <v>3</v>
      </c>
      <c r="I16" s="1">
        <v>11</v>
      </c>
      <c r="J16" s="1">
        <v>2</v>
      </c>
      <c r="K16" s="1">
        <v>4</v>
      </c>
      <c r="L16" s="1"/>
      <c r="O16" s="2"/>
      <c r="Q16" s="5">
        <f>IF(O16="","",IF(O16=R16,"Correct","Try again"))</f>
      </c>
      <c r="R16">
        <f>AVERAGE(B16:K16)</f>
        <v>3.6</v>
      </c>
    </row>
    <row r="18" spans="2:18" ht="26.25">
      <c r="B18" s="1">
        <v>6</v>
      </c>
      <c r="C18" s="1">
        <v>5</v>
      </c>
      <c r="D18" s="1">
        <v>2</v>
      </c>
      <c r="E18" s="1">
        <v>8</v>
      </c>
      <c r="F18" s="1">
        <v>2</v>
      </c>
      <c r="G18" s="1">
        <v>5</v>
      </c>
      <c r="H18" s="1">
        <v>4</v>
      </c>
      <c r="I18" s="1">
        <v>2</v>
      </c>
      <c r="J18" s="1"/>
      <c r="K18" s="1"/>
      <c r="L18" s="1"/>
      <c r="O18" s="2"/>
      <c r="Q18" s="5">
        <f>IF(O18="","",IF(O18=R18,"Correct","Try again"))</f>
      </c>
      <c r="R18">
        <f>AVERAGE(B18:I18)</f>
        <v>4.25</v>
      </c>
    </row>
    <row r="20" spans="2:18" ht="26.25">
      <c r="B20" s="1">
        <v>38</v>
      </c>
      <c r="C20" s="1">
        <v>38</v>
      </c>
      <c r="D20" s="1">
        <v>37</v>
      </c>
      <c r="E20" s="1">
        <v>0</v>
      </c>
      <c r="F20" s="1">
        <v>4</v>
      </c>
      <c r="G20" s="1">
        <v>53</v>
      </c>
      <c r="H20" s="1">
        <v>50</v>
      </c>
      <c r="I20" s="1">
        <v>30</v>
      </c>
      <c r="J20" s="1">
        <v>29</v>
      </c>
      <c r="K20" s="1"/>
      <c r="L20" s="1"/>
      <c r="O20" s="2"/>
      <c r="Q20" s="5">
        <f>IF(O20="","",IF(O20=R20,"Correct","Try again"))</f>
      </c>
      <c r="R20">
        <f>AVERAGE(B20:J20)</f>
        <v>31</v>
      </c>
    </row>
    <row r="22" spans="2:18" ht="26.25">
      <c r="B22" s="1">
        <v>15</v>
      </c>
      <c r="C22" s="1">
        <v>16</v>
      </c>
      <c r="D22" s="1">
        <v>18</v>
      </c>
      <c r="E22" s="1">
        <v>12</v>
      </c>
      <c r="F22" s="1">
        <v>13</v>
      </c>
      <c r="G22" s="1">
        <v>19</v>
      </c>
      <c r="H22" s="1"/>
      <c r="I22" s="1"/>
      <c r="J22" s="1"/>
      <c r="K22" s="1"/>
      <c r="L22" s="1"/>
      <c r="O22" s="2"/>
      <c r="Q22" s="5">
        <f>IF(O22="","",IF(O22=R22,"Correct","Try again"))</f>
      </c>
      <c r="R22">
        <f>AVERAGE(B22:J22)</f>
        <v>15.5</v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43"/>
  <sheetViews>
    <sheetView showGridLines="0" showRowColHeaders="0" zoomScalePageLayoutView="0" workbookViewId="0" topLeftCell="A1">
      <selection activeCell="C16" sqref="C16"/>
    </sheetView>
  </sheetViews>
  <sheetFormatPr defaultColWidth="9.140625" defaultRowHeight="15"/>
  <cols>
    <col min="4" max="4" width="15.8515625" style="0" customWidth="1"/>
    <col min="5" max="5" width="16.7109375" style="0" customWidth="1"/>
    <col min="6" max="6" width="10.140625" style="0" customWidth="1"/>
    <col min="9" max="9" width="10.421875" style="0" customWidth="1"/>
    <col min="17" max="17" width="9.140625" style="0" hidden="1" customWidth="1"/>
    <col min="18" max="18" width="8.7109375" style="0" hidden="1" customWidth="1"/>
    <col min="19" max="19" width="18.421875" style="0" hidden="1" customWidth="1"/>
    <col min="20" max="30" width="9.140625" style="0" hidden="1" customWidth="1"/>
  </cols>
  <sheetData>
    <row r="2" spans="2:17" ht="21">
      <c r="B2" s="32" t="s">
        <v>7</v>
      </c>
      <c r="C2" s="32"/>
      <c r="D2" s="32"/>
      <c r="E2" s="25">
        <v>12</v>
      </c>
      <c r="F2" s="25">
        <v>5</v>
      </c>
      <c r="G2" s="25">
        <v>14</v>
      </c>
      <c r="H2" s="25">
        <v>8</v>
      </c>
      <c r="I2" s="25">
        <v>13</v>
      </c>
      <c r="J2" s="25">
        <v>6</v>
      </c>
      <c r="K2" s="25">
        <v>12</v>
      </c>
      <c r="L2" s="25">
        <v>8</v>
      </c>
      <c r="M2" s="25">
        <v>12</v>
      </c>
      <c r="N2" s="25">
        <v>8</v>
      </c>
      <c r="O2" s="25">
        <v>12</v>
      </c>
      <c r="Q2">
        <f>SUM(E2:O2)</f>
        <v>110</v>
      </c>
    </row>
    <row r="3" spans="2:14" ht="21">
      <c r="B3" s="32"/>
      <c r="C3" s="32"/>
      <c r="D3" s="32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ht="21">
      <c r="B4">
        <f>IF('Learning Objectives'!C17="","",'Learning Objectives'!C17)</f>
      </c>
      <c r="E4" s="7"/>
      <c r="F4" s="7"/>
      <c r="G4" s="7"/>
      <c r="H4" s="7"/>
      <c r="I4" s="7" t="s">
        <v>8</v>
      </c>
      <c r="J4" s="31"/>
      <c r="K4" s="31"/>
      <c r="M4" s="15">
        <f>IF(J4="","",IF(J4=Q4,"Correct","Try again"))</f>
      </c>
      <c r="N4" s="7"/>
      <c r="Q4" s="17">
        <f>AVERAGE(E2:O2)</f>
        <v>10</v>
      </c>
    </row>
    <row r="6" ht="15">
      <c r="B6" t="s">
        <v>12</v>
      </c>
    </row>
    <row r="7" spans="2:6" ht="15">
      <c r="B7" s="33" t="s">
        <v>11</v>
      </c>
      <c r="C7" s="33"/>
      <c r="D7" s="33"/>
      <c r="E7" s="33"/>
      <c r="F7" s="33"/>
    </row>
    <row r="10" ht="15">
      <c r="N10" t="s">
        <v>14</v>
      </c>
    </row>
    <row r="15" spans="3:7" ht="36" customHeight="1" thickBot="1">
      <c r="C15" s="11" t="s">
        <v>9</v>
      </c>
      <c r="D15" s="10"/>
      <c r="E15" s="12" t="s">
        <v>10</v>
      </c>
      <c r="G15" s="9"/>
    </row>
    <row r="16" spans="3:27" s="13" customFormat="1" ht="23.25">
      <c r="C16" s="16"/>
      <c r="D16" s="26"/>
      <c r="E16" s="18"/>
      <c r="F16"/>
      <c r="G16" s="14"/>
      <c r="Q16" s="8">
        <f>E2</f>
        <v>12</v>
      </c>
      <c r="R16" s="8">
        <f aca="true" t="shared" si="0" ref="R16:R26">Q16-$Q$4</f>
        <v>2</v>
      </c>
      <c r="S16" s="20">
        <f>R16*R16</f>
        <v>4</v>
      </c>
      <c r="U16" s="13">
        <f aca="true" t="shared" si="1" ref="U16:W17">IF(Q16=C16,1,0)</f>
        <v>0</v>
      </c>
      <c r="V16" s="13">
        <f t="shared" si="1"/>
        <v>0</v>
      </c>
      <c r="W16" s="13">
        <f t="shared" si="1"/>
        <v>0</v>
      </c>
      <c r="Y16" s="13">
        <f>IF(C16="",0,1)</f>
        <v>0</v>
      </c>
      <c r="Z16" s="13">
        <f>IF(D16="",0,1)</f>
        <v>0</v>
      </c>
      <c r="AA16" s="13">
        <f>IF(E16="",0,1)</f>
        <v>0</v>
      </c>
    </row>
    <row r="17" spans="3:27" s="13" customFormat="1" ht="23.25">
      <c r="C17" s="21"/>
      <c r="D17" s="27"/>
      <c r="E17" s="22"/>
      <c r="F17"/>
      <c r="Q17" s="8">
        <f>F2</f>
        <v>5</v>
      </c>
      <c r="R17" s="8">
        <f t="shared" si="0"/>
        <v>-5</v>
      </c>
      <c r="S17" s="20">
        <f aca="true" t="shared" si="2" ref="S17:S26">R17*R17</f>
        <v>25</v>
      </c>
      <c r="U17" s="13">
        <f t="shared" si="1"/>
        <v>0</v>
      </c>
      <c r="V17" s="13">
        <f t="shared" si="1"/>
        <v>0</v>
      </c>
      <c r="W17" s="13">
        <f t="shared" si="1"/>
        <v>0</v>
      </c>
      <c r="Y17" s="13">
        <f aca="true" t="shared" si="3" ref="Y17:Y25">IF(C17="",0,1)</f>
        <v>0</v>
      </c>
      <c r="Z17" s="13">
        <f aca="true" t="shared" si="4" ref="Z17:Z25">IF(D17="",0,1)</f>
        <v>0</v>
      </c>
      <c r="AA17" s="13">
        <f aca="true" t="shared" si="5" ref="AA17:AA25">IF(E17="",0,1)</f>
        <v>0</v>
      </c>
    </row>
    <row r="18" spans="3:27" s="13" customFormat="1" ht="23.25">
      <c r="C18" s="16"/>
      <c r="D18" s="26"/>
      <c r="E18" s="19"/>
      <c r="F18"/>
      <c r="Q18" s="8">
        <f>G2</f>
        <v>14</v>
      </c>
      <c r="R18" s="8">
        <f t="shared" si="0"/>
        <v>4</v>
      </c>
      <c r="S18" s="20">
        <f t="shared" si="2"/>
        <v>16</v>
      </c>
      <c r="U18" s="13">
        <f aca="true" t="shared" si="6" ref="U18:U26">IF(Q18=C18,1,0)</f>
        <v>0</v>
      </c>
      <c r="V18" s="13">
        <f aca="true" t="shared" si="7" ref="V18:V26">IF(R18=D18,1,0)</f>
        <v>0</v>
      </c>
      <c r="W18" s="13">
        <f aca="true" t="shared" si="8" ref="W18:W25">IF(S18=E18,1,0)</f>
        <v>0</v>
      </c>
      <c r="Y18" s="13">
        <f t="shared" si="3"/>
        <v>0</v>
      </c>
      <c r="Z18" s="13">
        <f t="shared" si="4"/>
        <v>0</v>
      </c>
      <c r="AA18" s="13">
        <f t="shared" si="5"/>
        <v>0</v>
      </c>
    </row>
    <row r="19" spans="3:27" s="13" customFormat="1" ht="23.25">
      <c r="C19" s="16"/>
      <c r="D19" s="26"/>
      <c r="E19" s="19"/>
      <c r="F19"/>
      <c r="Q19" s="8">
        <f>H2</f>
        <v>8</v>
      </c>
      <c r="R19" s="8">
        <f t="shared" si="0"/>
        <v>-2</v>
      </c>
      <c r="S19" s="20">
        <f t="shared" si="2"/>
        <v>4</v>
      </c>
      <c r="U19" s="13">
        <f t="shared" si="6"/>
        <v>0</v>
      </c>
      <c r="V19" s="13">
        <f t="shared" si="7"/>
        <v>0</v>
      </c>
      <c r="W19" s="13">
        <f t="shared" si="8"/>
        <v>0</v>
      </c>
      <c r="Y19" s="13">
        <f t="shared" si="3"/>
        <v>0</v>
      </c>
      <c r="Z19" s="13">
        <f t="shared" si="4"/>
        <v>0</v>
      </c>
      <c r="AA19" s="13">
        <f t="shared" si="5"/>
        <v>0</v>
      </c>
    </row>
    <row r="20" spans="3:27" s="13" customFormat="1" ht="23.25">
      <c r="C20" s="16"/>
      <c r="D20" s="26"/>
      <c r="E20" s="19"/>
      <c r="F20"/>
      <c r="I20" s="30">
        <f>IF(Z27&lt;33,"",IF(V27=33,"Well Done","Try again"))</f>
      </c>
      <c r="J20" s="30"/>
      <c r="K20" s="30"/>
      <c r="Q20" s="8">
        <f>I2</f>
        <v>13</v>
      </c>
      <c r="R20" s="8">
        <f t="shared" si="0"/>
        <v>3</v>
      </c>
      <c r="S20" s="20">
        <f t="shared" si="2"/>
        <v>9</v>
      </c>
      <c r="U20" s="13">
        <f t="shared" si="6"/>
        <v>0</v>
      </c>
      <c r="V20" s="13">
        <f t="shared" si="7"/>
        <v>0</v>
      </c>
      <c r="W20" s="13">
        <f t="shared" si="8"/>
        <v>0</v>
      </c>
      <c r="Y20" s="13">
        <f t="shared" si="3"/>
        <v>0</v>
      </c>
      <c r="Z20" s="13">
        <f t="shared" si="4"/>
        <v>0</v>
      </c>
      <c r="AA20" s="13">
        <f t="shared" si="5"/>
        <v>0</v>
      </c>
    </row>
    <row r="21" spans="3:27" s="13" customFormat="1" ht="23.25">
      <c r="C21" s="16"/>
      <c r="D21" s="26"/>
      <c r="E21" s="19"/>
      <c r="F21"/>
      <c r="Q21" s="8">
        <f>J2</f>
        <v>6</v>
      </c>
      <c r="R21" s="8">
        <f t="shared" si="0"/>
        <v>-4</v>
      </c>
      <c r="S21" s="20">
        <f t="shared" si="2"/>
        <v>16</v>
      </c>
      <c r="U21" s="13">
        <f t="shared" si="6"/>
        <v>0</v>
      </c>
      <c r="V21" s="13">
        <f t="shared" si="7"/>
        <v>0</v>
      </c>
      <c r="W21" s="13">
        <f t="shared" si="8"/>
        <v>0</v>
      </c>
      <c r="Y21" s="13">
        <f t="shared" si="3"/>
        <v>0</v>
      </c>
      <c r="Z21" s="13">
        <f t="shared" si="4"/>
        <v>0</v>
      </c>
      <c r="AA21" s="13">
        <f t="shared" si="5"/>
        <v>0</v>
      </c>
    </row>
    <row r="22" spans="3:27" s="13" customFormat="1" ht="23.25">
      <c r="C22" s="16"/>
      <c r="D22" s="26"/>
      <c r="E22" s="19"/>
      <c r="F22"/>
      <c r="Q22" s="8">
        <f>K2</f>
        <v>12</v>
      </c>
      <c r="R22" s="8">
        <f t="shared" si="0"/>
        <v>2</v>
      </c>
      <c r="S22" s="20">
        <f t="shared" si="2"/>
        <v>4</v>
      </c>
      <c r="U22" s="13">
        <f t="shared" si="6"/>
        <v>0</v>
      </c>
      <c r="V22" s="13">
        <f t="shared" si="7"/>
        <v>0</v>
      </c>
      <c r="W22" s="13">
        <f t="shared" si="8"/>
        <v>0</v>
      </c>
      <c r="Y22" s="13">
        <f t="shared" si="3"/>
        <v>0</v>
      </c>
      <c r="Z22" s="13">
        <f t="shared" si="4"/>
        <v>0</v>
      </c>
      <c r="AA22" s="13">
        <f t="shared" si="5"/>
        <v>0</v>
      </c>
    </row>
    <row r="23" spans="3:27" s="13" customFormat="1" ht="23.25">
      <c r="C23" s="16"/>
      <c r="D23" s="26"/>
      <c r="E23" s="19"/>
      <c r="F23"/>
      <c r="Q23" s="8">
        <f>L2</f>
        <v>8</v>
      </c>
      <c r="R23" s="8">
        <f t="shared" si="0"/>
        <v>-2</v>
      </c>
      <c r="S23" s="20">
        <f t="shared" si="2"/>
        <v>4</v>
      </c>
      <c r="U23" s="13">
        <f t="shared" si="6"/>
        <v>0</v>
      </c>
      <c r="V23" s="13">
        <f t="shared" si="7"/>
        <v>0</v>
      </c>
      <c r="W23" s="13">
        <f t="shared" si="8"/>
        <v>0</v>
      </c>
      <c r="Y23" s="13">
        <f t="shared" si="3"/>
        <v>0</v>
      </c>
      <c r="Z23" s="13">
        <f t="shared" si="4"/>
        <v>0</v>
      </c>
      <c r="AA23" s="13">
        <f t="shared" si="5"/>
        <v>0</v>
      </c>
    </row>
    <row r="24" spans="3:27" s="13" customFormat="1" ht="23.25">
      <c r="C24" s="16"/>
      <c r="D24" s="26"/>
      <c r="E24" s="19"/>
      <c r="F24"/>
      <c r="Q24" s="8">
        <f>M2</f>
        <v>12</v>
      </c>
      <c r="R24" s="8">
        <f t="shared" si="0"/>
        <v>2</v>
      </c>
      <c r="S24" s="20">
        <f t="shared" si="2"/>
        <v>4</v>
      </c>
      <c r="U24" s="13">
        <f t="shared" si="6"/>
        <v>0</v>
      </c>
      <c r="V24" s="13">
        <f t="shared" si="7"/>
        <v>0</v>
      </c>
      <c r="W24" s="13">
        <f t="shared" si="8"/>
        <v>0</v>
      </c>
      <c r="Y24" s="13">
        <f t="shared" si="3"/>
        <v>0</v>
      </c>
      <c r="Z24" s="13">
        <f t="shared" si="4"/>
        <v>0</v>
      </c>
      <c r="AA24" s="13">
        <f t="shared" si="5"/>
        <v>0</v>
      </c>
    </row>
    <row r="25" spans="3:27" s="13" customFormat="1" ht="23.25">
      <c r="C25" s="16"/>
      <c r="D25" s="26"/>
      <c r="E25" s="19"/>
      <c r="F25"/>
      <c r="Q25" s="8">
        <f>N2</f>
        <v>8</v>
      </c>
      <c r="R25" s="8">
        <f t="shared" si="0"/>
        <v>-2</v>
      </c>
      <c r="S25" s="20">
        <f t="shared" si="2"/>
        <v>4</v>
      </c>
      <c r="U25" s="13">
        <f t="shared" si="6"/>
        <v>0</v>
      </c>
      <c r="V25" s="13">
        <f t="shared" si="7"/>
        <v>0</v>
      </c>
      <c r="W25" s="13">
        <f t="shared" si="8"/>
        <v>0</v>
      </c>
      <c r="Y25" s="13">
        <f t="shared" si="3"/>
        <v>0</v>
      </c>
      <c r="Z25" s="13">
        <f t="shared" si="4"/>
        <v>0</v>
      </c>
      <c r="AA25" s="13">
        <f t="shared" si="5"/>
        <v>0</v>
      </c>
    </row>
    <row r="26" spans="3:27" ht="23.25">
      <c r="C26" s="16"/>
      <c r="D26" s="26"/>
      <c r="E26" s="19"/>
      <c r="Q26">
        <f>O2</f>
        <v>12</v>
      </c>
      <c r="R26" s="8">
        <f t="shared" si="0"/>
        <v>2</v>
      </c>
      <c r="S26" s="20">
        <f t="shared" si="2"/>
        <v>4</v>
      </c>
      <c r="U26" s="13">
        <f t="shared" si="6"/>
        <v>0</v>
      </c>
      <c r="V26" s="13">
        <f t="shared" si="7"/>
        <v>0</v>
      </c>
      <c r="W26" s="13">
        <f>IF(S26=E26,1,0)</f>
        <v>0</v>
      </c>
      <c r="Y26" s="13">
        <f>IF(C26="",0,1)</f>
        <v>0</v>
      </c>
      <c r="Z26" s="13">
        <f>IF(D26="",0,1)</f>
        <v>0</v>
      </c>
      <c r="AA26" s="13">
        <f>IF(E26="",0,1)</f>
        <v>0</v>
      </c>
    </row>
    <row r="27" spans="22:26" ht="23.25">
      <c r="V27" s="13">
        <f>SUM(U16:W25)</f>
        <v>0</v>
      </c>
      <c r="Z27" s="13">
        <f>SUM(Y16:AA25)</f>
        <v>0</v>
      </c>
    </row>
    <row r="29" ht="15">
      <c r="B29" t="s">
        <v>13</v>
      </c>
    </row>
    <row r="30" spans="5:19" ht="21">
      <c r="E30" s="24"/>
      <c r="G30" s="4">
        <f>IF(E30="","",IF(E30=S30,"Well Done","Try Again"))</f>
      </c>
      <c r="S30" s="23">
        <f>SUM(S16:S25)</f>
        <v>90</v>
      </c>
    </row>
    <row r="34" spans="2:19" ht="15">
      <c r="B34" t="s">
        <v>15</v>
      </c>
      <c r="S34">
        <f>COUNT(E2:O2)</f>
        <v>11</v>
      </c>
    </row>
    <row r="35" spans="5:19" ht="21">
      <c r="E35" s="24"/>
      <c r="G35" s="4">
        <f>IF(E35="","",IF(E35=S35,"Well Done","Try Again"))</f>
      </c>
      <c r="S35">
        <f>S34-1</f>
        <v>10</v>
      </c>
    </row>
    <row r="39" spans="2:19" ht="21">
      <c r="B39" t="s">
        <v>16</v>
      </c>
      <c r="E39" s="24"/>
      <c r="G39" s="4">
        <f>IF(E39="","",IF(E39=S39,"Well Done","Try Again"))</f>
      </c>
      <c r="S39">
        <f>S30/S35</f>
        <v>9</v>
      </c>
    </row>
    <row r="42" ht="15">
      <c r="B42" t="s">
        <v>17</v>
      </c>
    </row>
    <row r="43" spans="5:19" ht="21">
      <c r="E43" s="24"/>
      <c r="G43" s="4">
        <f>IF(E43="","",IF(E43=S43,"Well Done","Try Again"))</f>
      </c>
      <c r="S43">
        <f>SQRT(S39)</f>
        <v>3</v>
      </c>
    </row>
  </sheetData>
  <sheetProtection password="AC5B" sheet="1" objects="1" scenarios="1" selectLockedCells="1"/>
  <mergeCells count="4">
    <mergeCell ref="I20:K20"/>
    <mergeCell ref="J4:K4"/>
    <mergeCell ref="B2:D3"/>
    <mergeCell ref="B7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43"/>
  <sheetViews>
    <sheetView showGridLines="0" showRowColHeaders="0" zoomScalePageLayoutView="0" workbookViewId="0" topLeftCell="A1">
      <selection activeCell="C16" sqref="C16"/>
    </sheetView>
  </sheetViews>
  <sheetFormatPr defaultColWidth="9.140625" defaultRowHeight="15"/>
  <cols>
    <col min="4" max="4" width="15.8515625" style="0" customWidth="1"/>
    <col min="5" max="5" width="16.7109375" style="0" customWidth="1"/>
    <col min="6" max="6" width="10.140625" style="0" customWidth="1"/>
    <col min="9" max="9" width="10.421875" style="0" customWidth="1"/>
    <col min="17" max="17" width="0" style="0" hidden="1" customWidth="1"/>
    <col min="18" max="18" width="8.7109375" style="0" hidden="1" customWidth="1"/>
    <col min="19" max="19" width="18.421875" style="0" hidden="1" customWidth="1"/>
    <col min="20" max="33" width="0" style="0" hidden="1" customWidth="1"/>
    <col min="34" max="35" width="9.140625" style="0" hidden="1" customWidth="1"/>
    <col min="36" max="38" width="0" style="0" hidden="1" customWidth="1"/>
  </cols>
  <sheetData>
    <row r="2" spans="2:17" ht="21">
      <c r="B2" s="32" t="s">
        <v>7</v>
      </c>
      <c r="C2" s="32"/>
      <c r="D2" s="32"/>
      <c r="E2" s="25">
        <v>38</v>
      </c>
      <c r="F2" s="25">
        <v>8</v>
      </c>
      <c r="G2" s="25">
        <v>16</v>
      </c>
      <c r="H2" s="25">
        <v>30</v>
      </c>
      <c r="I2" s="25">
        <v>19</v>
      </c>
      <c r="J2" s="25">
        <v>28</v>
      </c>
      <c r="K2" s="25">
        <v>2</v>
      </c>
      <c r="L2" s="25">
        <v>13</v>
      </c>
      <c r="M2" s="25">
        <v>7</v>
      </c>
      <c r="N2" s="25">
        <v>1</v>
      </c>
      <c r="O2" s="25">
        <v>36</v>
      </c>
      <c r="Q2">
        <f>SUM(E2:O2)</f>
        <v>198</v>
      </c>
    </row>
    <row r="3" spans="2:14" ht="21">
      <c r="B3" s="32"/>
      <c r="C3" s="32"/>
      <c r="D3" s="32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ht="21">
      <c r="B4">
        <f>IF('Learning Objectives'!C17="","",'Learning Objectives'!C17)</f>
      </c>
      <c r="E4" s="7"/>
      <c r="F4" s="7"/>
      <c r="G4" s="7"/>
      <c r="H4" s="7"/>
      <c r="I4" s="7" t="s">
        <v>8</v>
      </c>
      <c r="J4" s="31"/>
      <c r="K4" s="31"/>
      <c r="M4" s="15">
        <f>IF(J4="","",IF(J4=Q4,"Correct","Try again"))</f>
      </c>
      <c r="N4" s="7"/>
      <c r="Q4" s="17">
        <f>AVERAGE(E2:O2)</f>
        <v>18</v>
      </c>
    </row>
    <row r="6" ht="15">
      <c r="B6" t="s">
        <v>12</v>
      </c>
    </row>
    <row r="7" ht="15">
      <c r="B7" s="3" t="s">
        <v>11</v>
      </c>
    </row>
    <row r="10" ht="15">
      <c r="N10" t="s">
        <v>14</v>
      </c>
    </row>
    <row r="15" spans="3:7" ht="36" customHeight="1" thickBot="1">
      <c r="C15" s="11" t="s">
        <v>9</v>
      </c>
      <c r="D15" s="10"/>
      <c r="E15" s="12" t="s">
        <v>10</v>
      </c>
      <c r="G15" s="9"/>
    </row>
    <row r="16" spans="3:27" s="13" customFormat="1" ht="23.25">
      <c r="C16" s="16"/>
      <c r="D16" s="26"/>
      <c r="E16" s="18"/>
      <c r="F16"/>
      <c r="G16" s="14"/>
      <c r="Q16" s="8">
        <f>E2</f>
        <v>38</v>
      </c>
      <c r="R16" s="8">
        <f aca="true" t="shared" si="0" ref="R16:R26">Q16-$Q$4</f>
        <v>20</v>
      </c>
      <c r="S16" s="20">
        <f>R16*R16</f>
        <v>400</v>
      </c>
      <c r="U16" s="13">
        <f aca="true" t="shared" si="1" ref="U16:W17">IF(Q16=C16,1,0)</f>
        <v>0</v>
      </c>
      <c r="V16" s="13">
        <f t="shared" si="1"/>
        <v>0</v>
      </c>
      <c r="W16" s="13">
        <f t="shared" si="1"/>
        <v>0</v>
      </c>
      <c r="Y16" s="13">
        <f>IF(C16="",0,1)</f>
        <v>0</v>
      </c>
      <c r="Z16" s="13">
        <f>IF(D16="",0,1)</f>
        <v>0</v>
      </c>
      <c r="AA16" s="13">
        <f>IF(E16="",0,1)</f>
        <v>0</v>
      </c>
    </row>
    <row r="17" spans="3:27" s="13" customFormat="1" ht="23.25">
      <c r="C17" s="21"/>
      <c r="D17" s="27"/>
      <c r="E17" s="22"/>
      <c r="F17"/>
      <c r="Q17" s="8">
        <f>F2</f>
        <v>8</v>
      </c>
      <c r="R17" s="8">
        <f t="shared" si="0"/>
        <v>-10</v>
      </c>
      <c r="S17" s="20">
        <f aca="true" t="shared" si="2" ref="S17:S26">R17*R17</f>
        <v>100</v>
      </c>
      <c r="U17" s="13">
        <f t="shared" si="1"/>
        <v>0</v>
      </c>
      <c r="V17" s="13">
        <f t="shared" si="1"/>
        <v>0</v>
      </c>
      <c r="W17" s="13">
        <f t="shared" si="1"/>
        <v>0</v>
      </c>
      <c r="Y17" s="13">
        <f aca="true" t="shared" si="3" ref="Y17:AA26">IF(C17="",0,1)</f>
        <v>0</v>
      </c>
      <c r="Z17" s="13">
        <f t="shared" si="3"/>
        <v>0</v>
      </c>
      <c r="AA17" s="13">
        <f t="shared" si="3"/>
        <v>0</v>
      </c>
    </row>
    <row r="18" spans="3:27" s="13" customFormat="1" ht="23.25">
      <c r="C18" s="16"/>
      <c r="D18" s="26"/>
      <c r="E18" s="19"/>
      <c r="F18"/>
      <c r="Q18" s="8">
        <f>G2</f>
        <v>16</v>
      </c>
      <c r="R18" s="8">
        <f t="shared" si="0"/>
        <v>-2</v>
      </c>
      <c r="S18" s="20">
        <f t="shared" si="2"/>
        <v>4</v>
      </c>
      <c r="U18" s="13">
        <f aca="true" t="shared" si="4" ref="U18:U26">IF(Q18=C18,1,0)</f>
        <v>0</v>
      </c>
      <c r="V18" s="13">
        <f aca="true" t="shared" si="5" ref="V18:V26">IF(R18=D18,1,0)</f>
        <v>0</v>
      </c>
      <c r="W18" s="13">
        <f aca="true" t="shared" si="6" ref="W18:W26">IF(S18=E18,1,0)</f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</row>
    <row r="19" spans="3:27" s="13" customFormat="1" ht="23.25">
      <c r="C19" s="16"/>
      <c r="D19" s="26"/>
      <c r="E19" s="19"/>
      <c r="F19"/>
      <c r="Q19" s="8">
        <f>H2</f>
        <v>30</v>
      </c>
      <c r="R19" s="8">
        <f t="shared" si="0"/>
        <v>12</v>
      </c>
      <c r="S19" s="20">
        <f t="shared" si="2"/>
        <v>144</v>
      </c>
      <c r="U19" s="13">
        <f t="shared" si="4"/>
        <v>0</v>
      </c>
      <c r="V19" s="13">
        <f t="shared" si="5"/>
        <v>0</v>
      </c>
      <c r="W19" s="13">
        <f t="shared" si="6"/>
        <v>0</v>
      </c>
      <c r="Y19" s="13">
        <f t="shared" si="3"/>
        <v>0</v>
      </c>
      <c r="Z19" s="13">
        <f t="shared" si="3"/>
        <v>0</v>
      </c>
      <c r="AA19" s="13">
        <f t="shared" si="3"/>
        <v>0</v>
      </c>
    </row>
    <row r="20" spans="3:27" s="13" customFormat="1" ht="23.25">
      <c r="C20" s="16"/>
      <c r="D20" s="26"/>
      <c r="E20" s="19"/>
      <c r="F20"/>
      <c r="I20" s="30">
        <f>IF(Z27&lt;33,"",IF(V27=33,"Well Done","Try again"))</f>
      </c>
      <c r="J20" s="30"/>
      <c r="K20" s="30"/>
      <c r="Q20" s="8">
        <f>I2</f>
        <v>19</v>
      </c>
      <c r="R20" s="8">
        <f t="shared" si="0"/>
        <v>1</v>
      </c>
      <c r="S20" s="20">
        <f t="shared" si="2"/>
        <v>1</v>
      </c>
      <c r="U20" s="13">
        <f t="shared" si="4"/>
        <v>0</v>
      </c>
      <c r="V20" s="13">
        <f t="shared" si="5"/>
        <v>0</v>
      </c>
      <c r="W20" s="13">
        <f t="shared" si="6"/>
        <v>0</v>
      </c>
      <c r="Y20" s="13">
        <f t="shared" si="3"/>
        <v>0</v>
      </c>
      <c r="Z20" s="13">
        <f t="shared" si="3"/>
        <v>0</v>
      </c>
      <c r="AA20" s="13">
        <f t="shared" si="3"/>
        <v>0</v>
      </c>
    </row>
    <row r="21" spans="3:27" s="13" customFormat="1" ht="23.25">
      <c r="C21" s="16"/>
      <c r="D21" s="26"/>
      <c r="E21" s="19"/>
      <c r="F21"/>
      <c r="Q21" s="8">
        <f>J2</f>
        <v>28</v>
      </c>
      <c r="R21" s="8">
        <f t="shared" si="0"/>
        <v>10</v>
      </c>
      <c r="S21" s="20">
        <f t="shared" si="2"/>
        <v>100</v>
      </c>
      <c r="U21" s="13">
        <f t="shared" si="4"/>
        <v>0</v>
      </c>
      <c r="V21" s="13">
        <f t="shared" si="5"/>
        <v>0</v>
      </c>
      <c r="W21" s="13">
        <f t="shared" si="6"/>
        <v>0</v>
      </c>
      <c r="Y21" s="13">
        <f t="shared" si="3"/>
        <v>0</v>
      </c>
      <c r="Z21" s="13">
        <f t="shared" si="3"/>
        <v>0</v>
      </c>
      <c r="AA21" s="13">
        <f t="shared" si="3"/>
        <v>0</v>
      </c>
    </row>
    <row r="22" spans="3:27" s="13" customFormat="1" ht="23.25">
      <c r="C22" s="16"/>
      <c r="D22" s="26"/>
      <c r="E22" s="19"/>
      <c r="F22"/>
      <c r="Q22" s="8">
        <f>K2</f>
        <v>2</v>
      </c>
      <c r="R22" s="8">
        <f t="shared" si="0"/>
        <v>-16</v>
      </c>
      <c r="S22" s="20">
        <f t="shared" si="2"/>
        <v>256</v>
      </c>
      <c r="U22" s="13">
        <f t="shared" si="4"/>
        <v>0</v>
      </c>
      <c r="V22" s="13">
        <f t="shared" si="5"/>
        <v>0</v>
      </c>
      <c r="W22" s="13">
        <f t="shared" si="6"/>
        <v>0</v>
      </c>
      <c r="Y22" s="13">
        <f t="shared" si="3"/>
        <v>0</v>
      </c>
      <c r="Z22" s="13">
        <f t="shared" si="3"/>
        <v>0</v>
      </c>
      <c r="AA22" s="13">
        <f t="shared" si="3"/>
        <v>0</v>
      </c>
    </row>
    <row r="23" spans="3:27" s="13" customFormat="1" ht="23.25">
      <c r="C23" s="16"/>
      <c r="D23" s="26"/>
      <c r="E23" s="19"/>
      <c r="F23"/>
      <c r="Q23" s="8">
        <f>L2</f>
        <v>13</v>
      </c>
      <c r="R23" s="8">
        <f t="shared" si="0"/>
        <v>-5</v>
      </c>
      <c r="S23" s="20">
        <f t="shared" si="2"/>
        <v>25</v>
      </c>
      <c r="U23" s="13">
        <f t="shared" si="4"/>
        <v>0</v>
      </c>
      <c r="V23" s="13">
        <f t="shared" si="5"/>
        <v>0</v>
      </c>
      <c r="W23" s="13">
        <f t="shared" si="6"/>
        <v>0</v>
      </c>
      <c r="Y23" s="13">
        <f t="shared" si="3"/>
        <v>0</v>
      </c>
      <c r="Z23" s="13">
        <f t="shared" si="3"/>
        <v>0</v>
      </c>
      <c r="AA23" s="13">
        <f t="shared" si="3"/>
        <v>0</v>
      </c>
    </row>
    <row r="24" spans="3:27" s="13" customFormat="1" ht="23.25">
      <c r="C24" s="16"/>
      <c r="D24" s="26"/>
      <c r="E24" s="19"/>
      <c r="F24"/>
      <c r="Q24" s="8">
        <f>M2</f>
        <v>7</v>
      </c>
      <c r="R24" s="8">
        <f t="shared" si="0"/>
        <v>-11</v>
      </c>
      <c r="S24" s="20">
        <f t="shared" si="2"/>
        <v>121</v>
      </c>
      <c r="U24" s="13">
        <f t="shared" si="4"/>
        <v>0</v>
      </c>
      <c r="V24" s="13">
        <f t="shared" si="5"/>
        <v>0</v>
      </c>
      <c r="W24" s="13">
        <f t="shared" si="6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</row>
    <row r="25" spans="3:27" s="13" customFormat="1" ht="23.25">
      <c r="C25" s="16"/>
      <c r="D25" s="26"/>
      <c r="E25" s="19"/>
      <c r="F25"/>
      <c r="Q25" s="8">
        <f>N2</f>
        <v>1</v>
      </c>
      <c r="R25" s="8">
        <f t="shared" si="0"/>
        <v>-17</v>
      </c>
      <c r="S25" s="20">
        <f t="shared" si="2"/>
        <v>289</v>
      </c>
      <c r="U25" s="13">
        <f t="shared" si="4"/>
        <v>0</v>
      </c>
      <c r="V25" s="13">
        <f t="shared" si="5"/>
        <v>0</v>
      </c>
      <c r="W25" s="13">
        <f t="shared" si="6"/>
        <v>0</v>
      </c>
      <c r="Y25" s="13">
        <f t="shared" si="3"/>
        <v>0</v>
      </c>
      <c r="Z25" s="13">
        <f t="shared" si="3"/>
        <v>0</v>
      </c>
      <c r="AA25" s="13">
        <f t="shared" si="3"/>
        <v>0</v>
      </c>
    </row>
    <row r="26" spans="3:27" ht="23.25">
      <c r="C26" s="16"/>
      <c r="D26" s="26"/>
      <c r="E26" s="19"/>
      <c r="Q26">
        <f>O2</f>
        <v>36</v>
      </c>
      <c r="R26" s="8">
        <f t="shared" si="0"/>
        <v>18</v>
      </c>
      <c r="S26" s="20">
        <f t="shared" si="2"/>
        <v>324</v>
      </c>
      <c r="U26" s="13">
        <f t="shared" si="4"/>
        <v>0</v>
      </c>
      <c r="V26" s="13">
        <f t="shared" si="5"/>
        <v>0</v>
      </c>
      <c r="W26" s="13">
        <f t="shared" si="6"/>
        <v>0</v>
      </c>
      <c r="Y26" s="13">
        <f t="shared" si="3"/>
        <v>0</v>
      </c>
      <c r="Z26" s="13">
        <f t="shared" si="3"/>
        <v>0</v>
      </c>
      <c r="AA26" s="13">
        <f t="shared" si="3"/>
        <v>0</v>
      </c>
    </row>
    <row r="27" spans="22:26" ht="23.25">
      <c r="V27" s="13">
        <f>SUM(U16:W25)</f>
        <v>0</v>
      </c>
      <c r="Z27" s="13">
        <f>SUM(Y16:AA25)</f>
        <v>0</v>
      </c>
    </row>
    <row r="29" ht="15">
      <c r="B29" t="s">
        <v>13</v>
      </c>
    </row>
    <row r="30" spans="5:19" ht="21">
      <c r="E30" s="24"/>
      <c r="G30" s="4">
        <f>IF(E30="","",IF(E30=S30,"Well Done","Try Again"))</f>
      </c>
      <c r="S30" s="23">
        <f>SUM(S16:S25)</f>
        <v>1440</v>
      </c>
    </row>
    <row r="34" spans="2:19" ht="15">
      <c r="B34" t="s">
        <v>15</v>
      </c>
      <c r="S34">
        <f>COUNT(E2:O2)</f>
        <v>11</v>
      </c>
    </row>
    <row r="35" spans="5:19" ht="21">
      <c r="E35" s="24"/>
      <c r="G35" s="4">
        <f>IF(E35="","",IF(E35=S35,"Well Done","Try Again"))</f>
      </c>
      <c r="S35">
        <f>S34-1</f>
        <v>10</v>
      </c>
    </row>
    <row r="39" spans="2:19" ht="21">
      <c r="B39" t="s">
        <v>16</v>
      </c>
      <c r="E39" s="24"/>
      <c r="G39" s="4">
        <f>IF(E39="","",IF(E39=S39,"Well Done","Try Again"))</f>
      </c>
      <c r="S39">
        <f>S30/S35</f>
        <v>144</v>
      </c>
    </row>
    <row r="42" ht="15">
      <c r="B42" t="s">
        <v>17</v>
      </c>
    </row>
    <row r="43" spans="5:19" ht="21">
      <c r="E43" s="24"/>
      <c r="G43" s="4">
        <f>IF(E43="","",IF(E43=S43,"Well Done","Try Again"))</f>
      </c>
      <c r="S43">
        <f>SQRT(S39)</f>
        <v>12</v>
      </c>
    </row>
  </sheetData>
  <sheetProtection password="AC5B" sheet="1" objects="1" scenarios="1" selectLockedCells="1"/>
  <mergeCells count="3">
    <mergeCell ref="B2:D3"/>
    <mergeCell ref="J4:K4"/>
    <mergeCell ref="I20:K2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31"/>
  <sheetViews>
    <sheetView showGridLines="0" showRowColHeaders="0" zoomScalePageLayoutView="0" workbookViewId="0" topLeftCell="A1">
      <selection activeCell="E11" sqref="E11"/>
    </sheetView>
  </sheetViews>
  <sheetFormatPr defaultColWidth="9.140625" defaultRowHeight="15"/>
  <cols>
    <col min="19" max="26" width="0" style="0" hidden="1" customWidth="1"/>
    <col min="27" max="28" width="9.140625" style="0" hidden="1" customWidth="1"/>
    <col min="29" max="31" width="0" style="0" hidden="1" customWidth="1"/>
  </cols>
  <sheetData>
    <row r="2" spans="2:14" ht="15">
      <c r="B2" t="s">
        <v>19</v>
      </c>
      <c r="C2">
        <v>123</v>
      </c>
      <c r="D2">
        <v>152</v>
      </c>
      <c r="E2">
        <v>132</v>
      </c>
      <c r="F2">
        <v>134</v>
      </c>
      <c r="G2">
        <v>132</v>
      </c>
      <c r="H2">
        <v>150</v>
      </c>
      <c r="I2">
        <v>152</v>
      </c>
      <c r="J2">
        <v>155</v>
      </c>
      <c r="K2">
        <v>142</v>
      </c>
      <c r="L2">
        <v>145</v>
      </c>
      <c r="M2">
        <v>161</v>
      </c>
      <c r="N2">
        <v>126</v>
      </c>
    </row>
    <row r="4" spans="2:14" ht="15">
      <c r="B4" t="s">
        <v>20</v>
      </c>
      <c r="C4">
        <v>122</v>
      </c>
      <c r="D4">
        <v>133</v>
      </c>
      <c r="E4">
        <v>122</v>
      </c>
      <c r="F4">
        <v>156</v>
      </c>
      <c r="G4">
        <v>122</v>
      </c>
      <c r="H4">
        <v>152</v>
      </c>
      <c r="I4">
        <v>148</v>
      </c>
      <c r="J4">
        <v>137</v>
      </c>
      <c r="K4">
        <v>132</v>
      </c>
      <c r="L4">
        <v>124</v>
      </c>
      <c r="M4">
        <v>123</v>
      </c>
      <c r="N4">
        <v>122</v>
      </c>
    </row>
    <row r="6" ht="15">
      <c r="B6" t="s">
        <v>35</v>
      </c>
    </row>
    <row r="9" spans="2:9" ht="18.75">
      <c r="B9" s="6"/>
      <c r="C9" s="6"/>
      <c r="D9" s="6"/>
      <c r="E9" s="6" t="s">
        <v>29</v>
      </c>
      <c r="F9" s="6"/>
      <c r="G9" s="6" t="s">
        <v>30</v>
      </c>
      <c r="H9" s="6"/>
      <c r="I9">
        <f>IF('Learning Objectives'!C17="","",'Learning Objectives'!C17)</f>
      </c>
    </row>
    <row r="10" spans="2:8" ht="18.75">
      <c r="B10" s="6"/>
      <c r="C10" s="6"/>
      <c r="D10" s="6"/>
      <c r="E10" s="6"/>
      <c r="F10" s="6"/>
      <c r="G10" s="6"/>
      <c r="H10" s="6"/>
    </row>
    <row r="11" spans="2:21" ht="18.75">
      <c r="B11" s="6" t="s">
        <v>28</v>
      </c>
      <c r="C11" s="6"/>
      <c r="D11" s="6"/>
      <c r="E11" s="28"/>
      <c r="F11" s="6"/>
      <c r="G11" s="28"/>
      <c r="H11" s="6"/>
      <c r="I11" t="s">
        <v>36</v>
      </c>
      <c r="T11">
        <f>SUM(C2:N2)</f>
        <v>1704</v>
      </c>
      <c r="U11">
        <f>SUM(C4:N4)</f>
        <v>1593</v>
      </c>
    </row>
    <row r="12" spans="2:8" ht="18.75">
      <c r="B12" s="6"/>
      <c r="C12" s="6"/>
      <c r="D12" s="6"/>
      <c r="E12" s="6"/>
      <c r="F12" s="6"/>
      <c r="G12" s="6"/>
      <c r="H12" s="6"/>
    </row>
    <row r="13" spans="2:21" ht="18.75">
      <c r="B13" s="6" t="s">
        <v>21</v>
      </c>
      <c r="C13" s="6"/>
      <c r="D13" s="6"/>
      <c r="E13" s="28"/>
      <c r="F13" s="6"/>
      <c r="G13" s="28"/>
      <c r="H13" s="6"/>
      <c r="T13">
        <f>AVERAGE(bran)</f>
        <v>142</v>
      </c>
      <c r="U13">
        <f>AVERAGE(gran)</f>
        <v>132.75</v>
      </c>
    </row>
    <row r="14" spans="2:8" ht="18.75">
      <c r="B14" s="6"/>
      <c r="C14" s="6"/>
      <c r="D14" s="6"/>
      <c r="E14" s="6"/>
      <c r="F14" s="6"/>
      <c r="G14" s="6"/>
      <c r="H14" s="6"/>
    </row>
    <row r="15" spans="2:21" ht="18.75">
      <c r="B15" s="6" t="s">
        <v>22</v>
      </c>
      <c r="C15" s="6"/>
      <c r="D15" s="6"/>
      <c r="E15" s="28"/>
      <c r="F15" s="6"/>
      <c r="G15" s="28"/>
      <c r="H15" s="6"/>
      <c r="T15">
        <f>MODE(bran)</f>
        <v>152</v>
      </c>
      <c r="U15">
        <f>MODE(gran)</f>
        <v>122</v>
      </c>
    </row>
    <row r="16" spans="2:8" ht="18.75">
      <c r="B16" s="6"/>
      <c r="C16" s="6"/>
      <c r="D16" s="6"/>
      <c r="E16" s="6"/>
      <c r="F16" s="6"/>
      <c r="G16" s="6"/>
      <c r="H16" s="6"/>
    </row>
    <row r="17" spans="2:21" ht="18.75">
      <c r="B17" s="6" t="s">
        <v>23</v>
      </c>
      <c r="C17" s="6"/>
      <c r="D17" s="6"/>
      <c r="E17" s="28"/>
      <c r="F17" s="6"/>
      <c r="G17" s="28"/>
      <c r="H17" s="6"/>
      <c r="T17">
        <f>MEDIAN(bran)</f>
        <v>143.5</v>
      </c>
      <c r="U17">
        <f>MEDIAN(gran)</f>
        <v>128</v>
      </c>
    </row>
    <row r="18" spans="2:8" ht="18.75">
      <c r="B18" s="6"/>
      <c r="C18" s="6"/>
      <c r="D18" s="6"/>
      <c r="E18" s="6"/>
      <c r="F18" s="6"/>
      <c r="G18" s="6"/>
      <c r="H18" s="6"/>
    </row>
    <row r="19" spans="2:21" ht="18.75">
      <c r="B19" s="6" t="s">
        <v>24</v>
      </c>
      <c r="C19" s="6"/>
      <c r="D19" s="6"/>
      <c r="E19" s="28"/>
      <c r="F19" s="6"/>
      <c r="G19" s="28"/>
      <c r="H19" s="6"/>
      <c r="T19">
        <f>MAX(bran)</f>
        <v>161</v>
      </c>
      <c r="U19">
        <f>MAX(gran)</f>
        <v>156</v>
      </c>
    </row>
    <row r="20" spans="2:8" ht="18.75">
      <c r="B20" s="6"/>
      <c r="C20" s="6"/>
      <c r="D20" s="6"/>
      <c r="E20" s="6"/>
      <c r="F20" s="6"/>
      <c r="G20" s="6"/>
      <c r="H20" s="6"/>
    </row>
    <row r="21" spans="2:21" ht="18.75">
      <c r="B21" s="6" t="s">
        <v>25</v>
      </c>
      <c r="C21" s="6"/>
      <c r="D21" s="6"/>
      <c r="E21" s="28"/>
      <c r="F21" s="6"/>
      <c r="G21" s="28"/>
      <c r="H21" s="6"/>
      <c r="T21">
        <f>MIN(bran)</f>
        <v>123</v>
      </c>
      <c r="U21">
        <f>MIN(gran)</f>
        <v>122</v>
      </c>
    </row>
    <row r="22" spans="2:8" ht="18.75">
      <c r="B22" s="6"/>
      <c r="C22" s="6"/>
      <c r="D22" s="6"/>
      <c r="E22" s="6"/>
      <c r="F22" s="6"/>
      <c r="G22" s="6"/>
      <c r="H22" s="6"/>
    </row>
    <row r="23" spans="2:21" ht="18.75">
      <c r="B23" s="6" t="s">
        <v>26</v>
      </c>
      <c r="C23" s="6"/>
      <c r="D23" s="6"/>
      <c r="E23" s="28"/>
      <c r="F23" s="6"/>
      <c r="G23" s="28"/>
      <c r="H23" s="6"/>
      <c r="T23">
        <f>QUARTILE(bran,1)</f>
        <v>132</v>
      </c>
      <c r="U23">
        <f>QUARTILE(gran,1)</f>
        <v>122</v>
      </c>
    </row>
    <row r="24" spans="2:8" ht="18.75">
      <c r="B24" s="6"/>
      <c r="C24" s="6"/>
      <c r="D24" s="6"/>
      <c r="E24" s="6"/>
      <c r="F24" s="6"/>
      <c r="G24" s="6"/>
      <c r="H24" s="6"/>
    </row>
    <row r="25" spans="2:21" ht="18.75">
      <c r="B25" s="6" t="s">
        <v>27</v>
      </c>
      <c r="C25" s="6"/>
      <c r="D25" s="6"/>
      <c r="E25" s="28"/>
      <c r="F25" s="6"/>
      <c r="G25" s="28"/>
      <c r="H25" s="6"/>
      <c r="T25">
        <f>QUARTILE(bran,3)</f>
        <v>152</v>
      </c>
      <c r="U25">
        <f>QUARTILE(gran,3)</f>
        <v>139.75</v>
      </c>
    </row>
    <row r="26" spans="2:8" ht="18.75">
      <c r="B26" s="6"/>
      <c r="C26" s="6"/>
      <c r="D26" s="6"/>
      <c r="E26" s="6"/>
      <c r="F26" s="6"/>
      <c r="G26" s="6"/>
      <c r="H26" s="6"/>
    </row>
    <row r="27" spans="2:21" ht="18.75">
      <c r="B27" s="6" t="s">
        <v>31</v>
      </c>
      <c r="C27" s="6"/>
      <c r="D27" s="6"/>
      <c r="E27" s="28"/>
      <c r="F27" s="6"/>
      <c r="G27" s="28"/>
      <c r="H27" s="6"/>
      <c r="T27">
        <f>T25-T23</f>
        <v>20</v>
      </c>
      <c r="U27">
        <f>U25-U23</f>
        <v>17.75</v>
      </c>
    </row>
    <row r="28" spans="2:8" ht="18.75">
      <c r="B28" s="6"/>
      <c r="C28" s="6"/>
      <c r="D28" s="6"/>
      <c r="E28" s="6"/>
      <c r="F28" s="6"/>
      <c r="G28" s="6"/>
      <c r="H28" s="6"/>
    </row>
    <row r="29" spans="2:21" ht="18.75">
      <c r="B29" s="6" t="s">
        <v>32</v>
      </c>
      <c r="C29" s="6"/>
      <c r="D29" s="6"/>
      <c r="E29" s="28"/>
      <c r="F29" s="6"/>
      <c r="G29" s="28"/>
      <c r="H29" s="6"/>
      <c r="T29">
        <f>T19-T21</f>
        <v>38</v>
      </c>
      <c r="U29">
        <f>U19-U21</f>
        <v>34</v>
      </c>
    </row>
    <row r="30" spans="2:8" ht="18.75">
      <c r="B30" s="6"/>
      <c r="C30" s="6"/>
      <c r="D30" s="6"/>
      <c r="E30" s="6"/>
      <c r="F30" s="6"/>
      <c r="G30" s="6"/>
      <c r="H30" s="6"/>
    </row>
    <row r="31" spans="2:21" ht="18.75">
      <c r="B31" s="6" t="s">
        <v>33</v>
      </c>
      <c r="C31" s="6"/>
      <c r="D31" s="6"/>
      <c r="E31" s="28"/>
      <c r="F31" s="6"/>
      <c r="G31" s="28"/>
      <c r="H31" s="6"/>
      <c r="I31" t="s">
        <v>34</v>
      </c>
      <c r="T31">
        <v>12.373</v>
      </c>
      <c r="U31">
        <v>12.779</v>
      </c>
    </row>
  </sheetData>
  <sheetProtection password="AC5B" sheet="1" objects="1" scenarios="1" selectLockedCells="1"/>
  <conditionalFormatting sqref="E15">
    <cfRule type="cellIs" priority="18" dxfId="18" operator="equal" stopIfTrue="1">
      <formula>$U$15</formula>
    </cfRule>
  </conditionalFormatting>
  <conditionalFormatting sqref="G15">
    <cfRule type="cellIs" priority="17" dxfId="18" operator="equal" stopIfTrue="1">
      <formula>$T$15</formula>
    </cfRule>
  </conditionalFormatting>
  <conditionalFormatting sqref="G17">
    <cfRule type="cellIs" priority="16" dxfId="18" operator="equal" stopIfTrue="1">
      <formula>$T$15</formula>
    </cfRule>
  </conditionalFormatting>
  <conditionalFormatting sqref="G19">
    <cfRule type="cellIs" priority="15" dxfId="18" operator="equal" stopIfTrue="1">
      <formula>$T$15</formula>
    </cfRule>
  </conditionalFormatting>
  <conditionalFormatting sqref="G21">
    <cfRule type="cellIs" priority="14" dxfId="18" operator="equal" stopIfTrue="1">
      <formula>$T$15</formula>
    </cfRule>
  </conditionalFormatting>
  <conditionalFormatting sqref="G23">
    <cfRule type="cellIs" priority="13" dxfId="18" operator="equal" stopIfTrue="1">
      <formula>$T$15</formula>
    </cfRule>
  </conditionalFormatting>
  <conditionalFormatting sqref="G25">
    <cfRule type="cellIs" priority="12" dxfId="18" operator="equal" stopIfTrue="1">
      <formula>$T$15</formula>
    </cfRule>
  </conditionalFormatting>
  <conditionalFormatting sqref="G27">
    <cfRule type="cellIs" priority="11" dxfId="18" operator="equal" stopIfTrue="1">
      <formula>$T$15</formula>
    </cfRule>
  </conditionalFormatting>
  <conditionalFormatting sqref="G29">
    <cfRule type="cellIs" priority="10" dxfId="18" operator="equal" stopIfTrue="1">
      <formula>$T$15</formula>
    </cfRule>
  </conditionalFormatting>
  <conditionalFormatting sqref="G31">
    <cfRule type="cellIs" priority="9" dxfId="18" operator="equal" stopIfTrue="1">
      <formula>$T$15</formula>
    </cfRule>
  </conditionalFormatting>
  <conditionalFormatting sqref="E17">
    <cfRule type="cellIs" priority="8" dxfId="18" operator="equal" stopIfTrue="1">
      <formula>$U$15</formula>
    </cfRule>
  </conditionalFormatting>
  <conditionalFormatting sqref="E19">
    <cfRule type="cellIs" priority="7" dxfId="18" operator="equal" stopIfTrue="1">
      <formula>$U$15</formula>
    </cfRule>
  </conditionalFormatting>
  <conditionalFormatting sqref="E21">
    <cfRule type="cellIs" priority="6" dxfId="18" operator="equal" stopIfTrue="1">
      <formula>$U$15</formula>
    </cfRule>
  </conditionalFormatting>
  <conditionalFormatting sqref="E23">
    <cfRule type="cellIs" priority="5" dxfId="18" operator="equal" stopIfTrue="1">
      <formula>$U$15</formula>
    </cfRule>
  </conditionalFormatting>
  <conditionalFormatting sqref="E25">
    <cfRule type="cellIs" priority="4" dxfId="18" operator="equal" stopIfTrue="1">
      <formula>$U$15</formula>
    </cfRule>
  </conditionalFormatting>
  <conditionalFormatting sqref="E27">
    <cfRule type="cellIs" priority="3" dxfId="18" operator="equal" stopIfTrue="1">
      <formula>$U$15</formula>
    </cfRule>
  </conditionalFormatting>
  <conditionalFormatting sqref="E29">
    <cfRule type="cellIs" priority="2" dxfId="18" operator="equal" stopIfTrue="1">
      <formula>$U$15</formula>
    </cfRule>
  </conditionalFormatting>
  <conditionalFormatting sqref="E31">
    <cfRule type="cellIs" priority="1" dxfId="18" operator="equal" stopIfTrue="1">
      <formula>$U$15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</dc:creator>
  <cp:keywords/>
  <dc:description/>
  <cp:lastModifiedBy>Mr H</cp:lastModifiedBy>
  <dcterms:created xsi:type="dcterms:W3CDTF">2010-05-09T15:04:12Z</dcterms:created>
  <dcterms:modified xsi:type="dcterms:W3CDTF">2023-04-02T17:13:47Z</dcterms:modified>
  <cp:category/>
  <cp:version/>
  <cp:contentType/>
  <cp:contentStatus/>
</cp:coreProperties>
</file>